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<sst xmlns="http://schemas.openxmlformats.org/spreadsheetml/2006/main" count="37" uniqueCount="34">
  <si>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</si>
  <si>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</si>
  <si>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</si>
  <si>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</si>
  <si>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</si>
  <si>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</si>
  <si>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</si>
  <si>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</si>
  <si>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</si>
  <si>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</si>
  <si>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</si>
  <si>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660   元
二、應收午餐費
      學  生 135 人
      教職員 25  人
      工  友 1人
      合  計 161人 共106260 元
三、免收減收午餐費
       （1）全免及減收學生午餐費
             計  28 人18480元
  減收：惠亮師繳120元，衣琳師繳150元，麗煌師繳300元，秀蘭師繳120元。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</si>
  <si>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</si>
  <si>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</si>
  <si>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</si>
  <si>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</si>
  <si>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</si>
  <si>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</si>
  <si>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</si>
  <si>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</si>
  <si>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</si>
  <si>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</si>
  <si>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</si>
  <si>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</si>
  <si>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</si>
  <si>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</si>
  <si>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</si>
  <si>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</si>
  <si>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</si>
  <si>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</si>
  <si>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</si>
  <si>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</si>
  <si>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一、本月補助費收入包括下列各項：1.幼兒園第二學期經濟弱勢加額補助學童午餐補助款29040元。
二、本月補助費支出包括下列各項：無。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</si>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</sst>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&#20462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嘉義縣義竹鄉南興國民小學</v>
          </cell>
        </row>
      </sheetData>
      <sheetData sheetId="22">
        <row r="4">
          <cell r="P4">
            <v>454980</v>
          </cell>
        </row>
        <row r="28">
          <cell r="G28">
            <v>4119</v>
          </cell>
          <cell r="H28">
            <v>83228</v>
          </cell>
          <cell r="I28">
            <v>0</v>
          </cell>
          <cell r="J28">
            <v>5070</v>
          </cell>
          <cell r="K28">
            <v>26059</v>
          </cell>
          <cell r="L28">
            <v>12853</v>
          </cell>
          <cell r="M28">
            <v>0</v>
          </cell>
          <cell r="N28">
            <v>3188</v>
          </cell>
        </row>
        <row r="29">
          <cell r="G29">
            <v>54941</v>
          </cell>
          <cell r="H29">
            <v>470180</v>
          </cell>
          <cell r="I29">
            <v>31100</v>
          </cell>
          <cell r="J29">
            <v>16655</v>
          </cell>
          <cell r="K29">
            <v>241093</v>
          </cell>
          <cell r="L29">
            <v>91924</v>
          </cell>
          <cell r="M29">
            <v>17950</v>
          </cell>
          <cell r="N29">
            <v>17002</v>
          </cell>
          <cell r="P29">
            <v>416883</v>
          </cell>
        </row>
        <row r="32">
          <cell r="F32">
            <v>85860</v>
          </cell>
          <cell r="I32">
            <v>10560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L7" sqref="L7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2" t="str">
        <f>'[1]04結算'!A1:C1</f>
        <v>   嘉義縣義竹鄉南興國民小學</v>
      </c>
      <c r="B1" s="12"/>
      <c r="C1" s="12"/>
      <c r="D1" s="13" t="s">
        <v>1</v>
      </c>
      <c r="E1" s="13"/>
      <c r="F1" s="13"/>
      <c r="G1" s="13"/>
      <c r="H1" s="13"/>
    </row>
    <row r="2" spans="1:8" ht="16.5">
      <c r="A2" s="14" t="s">
        <v>2</v>
      </c>
      <c r="B2" s="14"/>
      <c r="C2" s="14"/>
      <c r="D2" s="14" t="s">
        <v>3</v>
      </c>
      <c r="E2" s="14"/>
      <c r="F2" s="14"/>
      <c r="G2" s="14" t="s">
        <v>0</v>
      </c>
      <c r="H2" s="14"/>
    </row>
    <row r="3" spans="1:8" ht="16.5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22.5" customHeight="1">
      <c r="A4" s="1" t="s">
        <v>10</v>
      </c>
      <c r="B4" s="3">
        <f>'[1]05分類帳'!P4</f>
        <v>454980</v>
      </c>
      <c r="C4" s="18" t="s">
        <v>11</v>
      </c>
      <c r="D4" s="1" t="s">
        <v>12</v>
      </c>
      <c r="E4" s="3">
        <f>'[1]05分類帳'!G28</f>
        <v>4119</v>
      </c>
      <c r="F4" s="4">
        <f>E4/E13</f>
        <v>0.03062066504605366</v>
      </c>
      <c r="G4" s="3">
        <f>'[1]05分類帳'!G29</f>
        <v>54941</v>
      </c>
      <c r="H4" s="4">
        <f>G4/G13</f>
        <v>0.05839537862240858</v>
      </c>
    </row>
    <row r="5" spans="1:8" ht="26.25" customHeight="1">
      <c r="A5" s="1" t="s">
        <v>13</v>
      </c>
      <c r="B5" s="3">
        <f>'[1]05分類帳'!F32</f>
        <v>85860</v>
      </c>
      <c r="C5" s="19"/>
      <c r="D5" s="1" t="s">
        <v>14</v>
      </c>
      <c r="E5" s="3">
        <f>'[1]05分類帳'!H28</f>
        <v>83228</v>
      </c>
      <c r="F5" s="4">
        <f>E5/E13</f>
        <v>0.6187173368421836</v>
      </c>
      <c r="G5" s="3">
        <f>'[1]05分類帳'!H29</f>
        <v>470180</v>
      </c>
      <c r="H5" s="4">
        <f>G5/G13</f>
        <v>0.4997422529747195</v>
      </c>
    </row>
    <row r="6" spans="1:8" ht="42.75">
      <c r="A6" s="5" t="s">
        <v>15</v>
      </c>
      <c r="B6" s="3">
        <f>'[1]05分類帳'!G32</f>
        <v>0</v>
      </c>
      <c r="C6" s="19"/>
      <c r="D6" s="1" t="s">
        <v>16</v>
      </c>
      <c r="E6" s="3">
        <f>'[1]05分類帳'!I28</f>
        <v>0</v>
      </c>
      <c r="F6" s="4">
        <f>E6/E13</f>
        <v>0</v>
      </c>
      <c r="G6" s="3">
        <f>'[1]05分類帳'!I29</f>
        <v>31100</v>
      </c>
      <c r="H6" s="4">
        <f>G6/G13</f>
        <v>0.033055391695762854</v>
      </c>
    </row>
    <row r="7" spans="1:8" ht="24.75" customHeight="1">
      <c r="A7" s="6" t="s">
        <v>17</v>
      </c>
      <c r="B7" s="3">
        <f>'[1]05分類帳'!H32</f>
        <v>0</v>
      </c>
      <c r="C7" s="19"/>
      <c r="D7" s="1" t="s">
        <v>18</v>
      </c>
      <c r="E7" s="3">
        <f>'[1]05分類帳'!J28</f>
        <v>5070</v>
      </c>
      <c r="F7" s="4">
        <f>E7/E13</f>
        <v>0.03769040344343094</v>
      </c>
      <c r="G7" s="3">
        <f>'[1]05分類帳'!J29</f>
        <v>16655</v>
      </c>
      <c r="H7" s="4">
        <f>G7/G13</f>
        <v>0.017702171983695506</v>
      </c>
    </row>
    <row r="8" spans="1:8" ht="24.75" customHeight="1">
      <c r="A8" s="6" t="s">
        <v>19</v>
      </c>
      <c r="B8" s="3">
        <f>'[1]05分類帳'!I32</f>
        <v>10560</v>
      </c>
      <c r="C8" s="19"/>
      <c r="D8" s="1" t="s">
        <v>20</v>
      </c>
      <c r="E8" s="3">
        <f>'[1]05分類帳'!K28</f>
        <v>26059</v>
      </c>
      <c r="F8" s="4">
        <f>E8/E13</f>
        <v>0.19372272649553587</v>
      </c>
      <c r="G8" s="3">
        <f>'[1]05分類帳'!K29</f>
        <v>241093</v>
      </c>
      <c r="H8" s="4">
        <f>G8/G13</f>
        <v>0.25625156109667374</v>
      </c>
    </row>
    <row r="9" spans="1:8" ht="49.5">
      <c r="A9" s="7" t="s">
        <v>21</v>
      </c>
      <c r="B9" s="3">
        <f>'[1]05分類帳'!J32</f>
        <v>0</v>
      </c>
      <c r="C9" s="19"/>
      <c r="D9" s="1" t="s">
        <v>22</v>
      </c>
      <c r="E9" s="3">
        <f>'[1]05分類帳'!L28</f>
        <v>12853</v>
      </c>
      <c r="F9" s="4">
        <f>E9/E13</f>
        <v>0.09554926143164061</v>
      </c>
      <c r="G9" s="3">
        <f>'[1]05分類帳'!L29</f>
        <v>91924</v>
      </c>
      <c r="H9" s="4">
        <f>G9/G13</f>
        <v>0.09770366000775899</v>
      </c>
    </row>
    <row r="10" spans="1:8" ht="16.5">
      <c r="A10" s="1" t="s">
        <v>23</v>
      </c>
      <c r="B10" s="3">
        <f>'[1]05分類帳'!K32</f>
        <v>0</v>
      </c>
      <c r="C10" s="19"/>
      <c r="D10" s="1" t="s">
        <v>24</v>
      </c>
      <c r="E10" s="3">
        <f>'[1]05分類帳'!M28</f>
        <v>0</v>
      </c>
      <c r="F10" s="4">
        <f>E10/E13</f>
        <v>0</v>
      </c>
      <c r="G10" s="3">
        <f>'[1]05分類帳'!M29</f>
        <v>17950</v>
      </c>
      <c r="H10" s="4">
        <f>G10/G13</f>
        <v>0.01907859424240975</v>
      </c>
    </row>
    <row r="11" spans="1:8" ht="16.5">
      <c r="A11" s="7"/>
      <c r="B11" s="3">
        <f>'[1]05分類帳'!L32</f>
        <v>0</v>
      </c>
      <c r="C11" s="19"/>
      <c r="D11" s="1" t="s">
        <v>25</v>
      </c>
      <c r="E11" s="3">
        <f>'[1]05分類帳'!N28</f>
        <v>3188</v>
      </c>
      <c r="F11" s="4">
        <f>E11/E13</f>
        <v>0.023699606741155392</v>
      </c>
      <c r="G11" s="3">
        <f>'[1]05分類帳'!N29</f>
        <v>17002</v>
      </c>
      <c r="H11" s="4">
        <f>G11/G13</f>
        <v>0.01807098937657106</v>
      </c>
    </row>
    <row r="12" spans="1:8" ht="19.5" customHeight="1">
      <c r="A12" s="1"/>
      <c r="B12" s="3">
        <f>'[1]05分類帳'!M32</f>
        <v>0</v>
      </c>
      <c r="C12" s="15" t="s">
        <v>26</v>
      </c>
      <c r="D12" s="1"/>
      <c r="E12" s="3"/>
      <c r="F12" s="4"/>
      <c r="G12" s="3"/>
      <c r="H12" s="4"/>
    </row>
    <row r="13" spans="1:8" ht="23.25" customHeight="1">
      <c r="A13" s="1"/>
      <c r="B13" s="3">
        <f>'[1]05分類帳'!N32</f>
        <v>0</v>
      </c>
      <c r="C13" s="16"/>
      <c r="D13" s="1" t="s">
        <v>27</v>
      </c>
      <c r="E13" s="3">
        <f>SUM(E4:E12)</f>
        <v>134517</v>
      </c>
      <c r="F13" s="4">
        <f>(E13)/(E13)</f>
        <v>1</v>
      </c>
      <c r="G13" s="3">
        <f>SUM(G4:G12)</f>
        <v>940845</v>
      </c>
      <c r="H13" s="8">
        <f>G13/G13</f>
        <v>1</v>
      </c>
    </row>
    <row r="14" spans="1:8" ht="22.5" customHeight="1">
      <c r="A14" s="1" t="s">
        <v>28</v>
      </c>
      <c r="B14" s="3">
        <f>SUM(B5:B13)</f>
        <v>96420</v>
      </c>
      <c r="C14" s="16"/>
      <c r="D14" s="1" t="s">
        <v>29</v>
      </c>
      <c r="E14" s="3">
        <f>'[1]05分類帳'!P29</f>
        <v>416883</v>
      </c>
      <c r="F14" s="4"/>
      <c r="G14" s="3">
        <f>E14</f>
        <v>416883</v>
      </c>
      <c r="H14" s="11"/>
    </row>
    <row r="15" spans="1:8" ht="23.25" customHeight="1">
      <c r="A15" s="1" t="s">
        <v>30</v>
      </c>
      <c r="B15" s="3">
        <f>B14+B4</f>
        <v>551400</v>
      </c>
      <c r="C15" s="16"/>
      <c r="D15" s="1" t="s">
        <v>30</v>
      </c>
      <c r="E15" s="3">
        <f>E13+E14</f>
        <v>551400</v>
      </c>
      <c r="F15" s="8">
        <f>SUM(F4:F11)</f>
        <v>1.0000000000000002</v>
      </c>
      <c r="G15" s="3">
        <f>G13+G14</f>
        <v>1357728</v>
      </c>
      <c r="H15" s="8">
        <f>SUM(H4:H11)</f>
        <v>1</v>
      </c>
    </row>
    <row r="16" spans="1:8" ht="54" customHeight="1">
      <c r="A16" s="1" t="s">
        <v>31</v>
      </c>
      <c r="B16" s="20" t="s">
        <v>32</v>
      </c>
      <c r="C16" s="20"/>
      <c r="D16" s="20"/>
      <c r="E16" s="20"/>
      <c r="F16" s="20"/>
      <c r="G16" s="20"/>
      <c r="H16" s="20"/>
    </row>
    <row r="17" spans="1:8" ht="34.5" customHeight="1">
      <c r="A17" s="17" t="s">
        <v>33</v>
      </c>
      <c r="B17" s="17"/>
      <c r="C17" s="17"/>
      <c r="D17" s="17"/>
      <c r="E17" s="17"/>
      <c r="F17" s="17"/>
      <c r="G17" s="17"/>
      <c r="H17" s="17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2014-06-12T00:45:25Z</dcterms:modified>
  <cp:category/>
  <cp:version/>
  <cp:contentType/>
  <cp:contentStatus/>
</cp:coreProperties>
</file>