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<sst xmlns="http://schemas.openxmlformats.org/spreadsheetml/2006/main" count="37" uniqueCount="34">
  <si>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</si>
  <si>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</si>
  <si>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</si>
  <si>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</si>
  <si>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補繳以前月份
午餐費</t>
  </si>
  <si>
    <t>人事費</t>
  </si>
  <si>
    <t>清寒學生
補助費</t>
  </si>
  <si>
    <t>其  他</t>
  </si>
  <si>
    <t>支出合計</t>
  </si>
  <si>
    <t>本月合計</t>
  </si>
  <si>
    <t>本月結存</t>
  </si>
  <si>
    <t>合計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</si>
  <si>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</si>
  <si>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</si>
  <si>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</si>
  <si>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</si>
  <si>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</si>
  <si>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</si>
  <si>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</si>
  <si>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</si>
  <si>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</si>
  <si>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</si>
  <si>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中低低收入戶學生補助費</t>
  </si>
  <si>
    <t>調味品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</si>
  <si>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</si>
  <si>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</si>
  <si>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</si>
  <si>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</si>
  <si>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</si>
  <si>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備   註</t>
  </si>
  <si>
    <t>102年04月份學校午餐費收支結算表</t>
  </si>
  <si>
    <t>一、本月每人收午餐費 660   元
二、應收午餐費
      學  生 153 人
      教職員 28  人
      工  友 1人
      合  計 182人 共120120 元
三、免收減收午餐費
       （1）全免及減收學生午餐費
             計  33  人21780 元
  減收：惠亮師繳200元。退六甲周德麟等兩位學生4月份午餐費1320元。
       （2）全免工友午餐費
             計  0 人 0  元
         共計   0  人  0  元</t>
  </si>
  <si>
    <t>一、本月補助費收入包括下列各項：1.道心基金會午餐補助費36300元。2.縣府貧困學生午餐補助費33000元。3.其它（縣府午餐偏遠學校補助款）90000元。4.中華護生協會清寒學生補助款3960元（二位學生補助4.5.6三個月）
二、本月補助費支出包括下列各項：無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</si>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</sst>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shrinkToFit="1"/>
    </xf>
    <xf numFmtId="0" fontId="3" fillId="0" borderId="7" xfId="0" applyFont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嘉義縣義竹鄉南興國民小學</v>
          </cell>
        </row>
      </sheetData>
      <sheetData sheetId="20">
        <row r="4">
          <cell r="P4">
            <v>189598</v>
          </cell>
        </row>
        <row r="25">
          <cell r="G25">
            <v>1341</v>
          </cell>
          <cell r="H25">
            <v>58514</v>
          </cell>
          <cell r="I25">
            <v>0</v>
          </cell>
          <cell r="J25">
            <v>0</v>
          </cell>
          <cell r="K25">
            <v>25988</v>
          </cell>
          <cell r="L25">
            <v>10800</v>
          </cell>
          <cell r="M25">
            <v>0</v>
          </cell>
          <cell r="N25">
            <v>800</v>
          </cell>
        </row>
        <row r="26">
          <cell r="G26">
            <v>53971</v>
          </cell>
          <cell r="H26">
            <v>449522</v>
          </cell>
          <cell r="I26">
            <v>5100</v>
          </cell>
          <cell r="J26">
            <v>37300</v>
          </cell>
          <cell r="K26">
            <v>184849</v>
          </cell>
          <cell r="L26">
            <v>81465</v>
          </cell>
          <cell r="M26">
            <v>5799</v>
          </cell>
          <cell r="N26">
            <v>29458</v>
          </cell>
          <cell r="P26">
            <v>351975</v>
          </cell>
        </row>
        <row r="29">
          <cell r="F29">
            <v>96560</v>
          </cell>
          <cell r="H29">
            <v>69300</v>
          </cell>
          <cell r="I29">
            <v>3960</v>
          </cell>
          <cell r="K29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L7" sqref="L7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1.00390625" style="0" bestFit="1" customWidth="1"/>
    <col min="8" max="8" width="9.125" style="0" bestFit="1" customWidth="1"/>
  </cols>
  <sheetData>
    <row r="1" spans="1:8" ht="25.5">
      <c r="A1" s="12" t="str">
        <f>'[1]03結算'!A1:C1</f>
        <v>   嘉義縣義竹鄉南興國民小學</v>
      </c>
      <c r="B1" s="12"/>
      <c r="C1" s="12"/>
      <c r="D1" s="13" t="s">
        <v>30</v>
      </c>
      <c r="E1" s="13"/>
      <c r="F1" s="13"/>
      <c r="G1" s="13"/>
      <c r="H1" s="13"/>
    </row>
    <row r="2" spans="1:8" ht="16.5">
      <c r="A2" s="14" t="s">
        <v>12</v>
      </c>
      <c r="B2" s="14"/>
      <c r="C2" s="14"/>
      <c r="D2" s="14" t="s">
        <v>13</v>
      </c>
      <c r="E2" s="14"/>
      <c r="F2" s="14"/>
      <c r="G2" s="14" t="s">
        <v>0</v>
      </c>
      <c r="H2" s="14"/>
    </row>
    <row r="3" spans="1:8" ht="16.5">
      <c r="A3" s="1" t="s">
        <v>14</v>
      </c>
      <c r="B3" s="2" t="s">
        <v>15</v>
      </c>
      <c r="C3" s="1" t="s">
        <v>16</v>
      </c>
      <c r="D3" s="1" t="s">
        <v>17</v>
      </c>
      <c r="E3" s="2" t="s">
        <v>18</v>
      </c>
      <c r="F3" s="1" t="s">
        <v>1</v>
      </c>
      <c r="G3" s="2" t="s">
        <v>18</v>
      </c>
      <c r="H3" s="1" t="s">
        <v>1</v>
      </c>
    </row>
    <row r="4" spans="1:8" ht="22.5" customHeight="1">
      <c r="A4" s="1" t="s">
        <v>2</v>
      </c>
      <c r="B4" s="3">
        <f>'[1]04分類帳'!P4</f>
        <v>189598</v>
      </c>
      <c r="C4" s="9" t="s">
        <v>31</v>
      </c>
      <c r="D4" s="1" t="s">
        <v>19</v>
      </c>
      <c r="E4" s="3">
        <f>'[1]04分類帳'!G25</f>
        <v>1341</v>
      </c>
      <c r="F4" s="4">
        <f>E4/(E13-E8)</f>
        <v>0.018767056189209992</v>
      </c>
      <c r="G4" s="3">
        <f>'[1]04分類帳'!G26</f>
        <v>53971</v>
      </c>
      <c r="H4" s="4">
        <f>G4/(G13-G8)</f>
        <v>0.08145152162266173</v>
      </c>
    </row>
    <row r="5" spans="1:8" ht="26.25" customHeight="1">
      <c r="A5" s="1" t="s">
        <v>3</v>
      </c>
      <c r="B5" s="3">
        <f>'[1]04分類帳'!F29</f>
        <v>96560</v>
      </c>
      <c r="C5" s="10"/>
      <c r="D5" s="1" t="s">
        <v>20</v>
      </c>
      <c r="E5" s="3">
        <f>'[1]04分類帳'!H25</f>
        <v>58514</v>
      </c>
      <c r="F5" s="4">
        <f>E5/(E13-E8)</f>
        <v>0.8188930095864531</v>
      </c>
      <c r="G5" s="3">
        <f>'[1]04分類帳'!H26</f>
        <v>449522</v>
      </c>
      <c r="H5" s="4">
        <f>G5/(G13-G8)</f>
        <v>0.6784060125412192</v>
      </c>
    </row>
    <row r="6" spans="1:8" ht="42.75">
      <c r="A6" s="5" t="s">
        <v>4</v>
      </c>
      <c r="B6" s="3">
        <f>'[1]04分類帳'!G29</f>
        <v>0</v>
      </c>
      <c r="C6" s="10"/>
      <c r="D6" s="1" t="s">
        <v>21</v>
      </c>
      <c r="E6" s="3">
        <f>'[1]04分類帳'!I25</f>
        <v>0</v>
      </c>
      <c r="F6" s="4">
        <f>E6/(E13-E8)</f>
        <v>0</v>
      </c>
      <c r="G6" s="3">
        <f>'[1]04分類帳'!I26</f>
        <v>5100</v>
      </c>
      <c r="H6" s="4">
        <f>G6/(G13-G8)</f>
        <v>0.007696777163209405</v>
      </c>
    </row>
    <row r="7" spans="1:8" ht="24.75" customHeight="1">
      <c r="A7" s="6" t="s">
        <v>22</v>
      </c>
      <c r="B7" s="3">
        <f>'[1]04分類帳'!H29</f>
        <v>69300</v>
      </c>
      <c r="C7" s="10"/>
      <c r="D7" s="1" t="s">
        <v>23</v>
      </c>
      <c r="E7" s="3">
        <f>'[1]04分類帳'!J25</f>
        <v>0</v>
      </c>
      <c r="F7" s="4">
        <f>E7/(E13-E8)</f>
        <v>0</v>
      </c>
      <c r="G7" s="3">
        <f>'[1]04分類帳'!J26</f>
        <v>37300</v>
      </c>
      <c r="H7" s="4">
        <f>G7/(G13-G8)</f>
        <v>0.05629211533092369</v>
      </c>
    </row>
    <row r="8" spans="1:8" ht="24.75" customHeight="1">
      <c r="A8" s="6" t="s">
        <v>6</v>
      </c>
      <c r="B8" s="3">
        <f>'[1]04分類帳'!I29</f>
        <v>3960</v>
      </c>
      <c r="C8" s="10"/>
      <c r="D8" s="1" t="s">
        <v>5</v>
      </c>
      <c r="E8" s="3">
        <f>'[1]04分類帳'!K25</f>
        <v>25988</v>
      </c>
      <c r="F8" s="4"/>
      <c r="G8" s="3">
        <f>'[1]04分類帳'!K26</f>
        <v>184849</v>
      </c>
      <c r="H8" s="4"/>
    </row>
    <row r="9" spans="1:8" ht="49.5">
      <c r="A9" s="7" t="s">
        <v>24</v>
      </c>
      <c r="B9" s="3">
        <f>'[1]04分類帳'!J29</f>
        <v>0</v>
      </c>
      <c r="C9" s="10"/>
      <c r="D9" s="1" t="s">
        <v>25</v>
      </c>
      <c r="E9" s="3">
        <f>'[1]04分類帳'!L25</f>
        <v>10800</v>
      </c>
      <c r="F9" s="4">
        <f>E9/(E13-E8)</f>
        <v>0.1511440766916241</v>
      </c>
      <c r="G9" s="3">
        <f>'[1]04分類帳'!L26</f>
        <v>81465</v>
      </c>
      <c r="H9" s="4">
        <f>G9/(G13-G8)</f>
        <v>0.12294469639232435</v>
      </c>
    </row>
    <row r="10" spans="1:8" ht="16.5">
      <c r="A10" s="1" t="s">
        <v>7</v>
      </c>
      <c r="B10" s="3">
        <f>'[1]04分類帳'!K29</f>
        <v>90000</v>
      </c>
      <c r="C10" s="10"/>
      <c r="D10" s="1" t="s">
        <v>26</v>
      </c>
      <c r="E10" s="3">
        <f>'[1]04分類帳'!M25</f>
        <v>0</v>
      </c>
      <c r="F10" s="4">
        <f>E10/(E13-E8)</f>
        <v>0</v>
      </c>
      <c r="G10" s="3">
        <f>'[1]04分類帳'!M26</f>
        <v>5799</v>
      </c>
      <c r="H10" s="4">
        <f>G10/(G13-G8)</f>
        <v>0.008751688386166929</v>
      </c>
    </row>
    <row r="11" spans="1:8" ht="16.5">
      <c r="A11" s="7"/>
      <c r="B11" s="3">
        <f>'[1]04分類帳'!L29</f>
        <v>0</v>
      </c>
      <c r="C11" s="10"/>
      <c r="D11" s="1" t="s">
        <v>27</v>
      </c>
      <c r="E11" s="3">
        <f>'[1]04分類帳'!N25</f>
        <v>800</v>
      </c>
      <c r="F11" s="4">
        <f>E11/(E13-E8)</f>
        <v>0.011195857532712896</v>
      </c>
      <c r="G11" s="3">
        <f>'[1]04分類帳'!N26</f>
        <v>29458</v>
      </c>
      <c r="H11" s="4">
        <f>G11/(G13-G8)</f>
        <v>0.04445718856349464</v>
      </c>
    </row>
    <row r="12" spans="1:8" ht="19.5" customHeight="1">
      <c r="A12" s="1"/>
      <c r="B12" s="3">
        <f>'[1]04分類帳'!M29</f>
        <v>0</v>
      </c>
      <c r="C12" s="11" t="s">
        <v>28</v>
      </c>
      <c r="D12" s="1"/>
      <c r="E12" s="3"/>
      <c r="F12" s="4"/>
      <c r="G12" s="3"/>
      <c r="H12" s="4"/>
    </row>
    <row r="13" spans="1:8" ht="23.25" customHeight="1">
      <c r="A13" s="1"/>
      <c r="B13" s="3">
        <f>'[1]04分類帳'!N29</f>
        <v>0</v>
      </c>
      <c r="C13" s="15"/>
      <c r="D13" s="1" t="s">
        <v>8</v>
      </c>
      <c r="E13" s="3">
        <f>SUM(E4:E12)</f>
        <v>97443</v>
      </c>
      <c r="F13" s="4">
        <f>(E13-E8)/(E13-E8)</f>
        <v>1</v>
      </c>
      <c r="G13" s="3">
        <f>SUM(G4:G12)</f>
        <v>847464</v>
      </c>
      <c r="H13" s="4">
        <f>(G13-G8)/(G13-G8)</f>
        <v>1</v>
      </c>
    </row>
    <row r="14" spans="1:8" ht="22.5" customHeight="1">
      <c r="A14" s="1" t="s">
        <v>9</v>
      </c>
      <c r="B14" s="3">
        <f>SUM(B5:B13)</f>
        <v>259820</v>
      </c>
      <c r="C14" s="15"/>
      <c r="D14" s="1" t="s">
        <v>10</v>
      </c>
      <c r="E14" s="3">
        <f>'[1]04分類帳'!P26</f>
        <v>351975</v>
      </c>
      <c r="F14" s="4"/>
      <c r="G14" s="3">
        <f>E14</f>
        <v>351975</v>
      </c>
      <c r="H14" s="4"/>
    </row>
    <row r="15" spans="1:8" ht="23.25" customHeight="1">
      <c r="A15" s="1" t="s">
        <v>11</v>
      </c>
      <c r="B15" s="3">
        <f>B14+B4</f>
        <v>449418</v>
      </c>
      <c r="C15" s="15"/>
      <c r="D15" s="1" t="s">
        <v>11</v>
      </c>
      <c r="E15" s="3">
        <f>E13+E14</f>
        <v>449418</v>
      </c>
      <c r="F15" s="8">
        <f>SUM(F4:F11)</f>
        <v>1</v>
      </c>
      <c r="G15" s="3">
        <f>G13+G14</f>
        <v>1199439</v>
      </c>
      <c r="H15" s="8">
        <f>SUM(H4:H11)</f>
        <v>0.9999999999999999</v>
      </c>
    </row>
    <row r="16" spans="1:8" ht="54" customHeight="1">
      <c r="A16" s="1" t="s">
        <v>29</v>
      </c>
      <c r="B16" s="16" t="s">
        <v>32</v>
      </c>
      <c r="C16" s="17"/>
      <c r="D16" s="17"/>
      <c r="E16" s="17"/>
      <c r="F16" s="17"/>
      <c r="G16" s="17"/>
      <c r="H16" s="18"/>
    </row>
    <row r="17" spans="1:8" ht="34.5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2013-05-27T06:37:50Z</dcterms:modified>
  <cp:category/>
  <cp:version/>
  <cp:contentType/>
  <cp:contentStatus/>
</cp:coreProperties>
</file>